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270"/>
  </bookViews>
  <sheets>
    <sheet name="РАСХОДЫ руб" sheetId="4" r:id="rId1"/>
  </sheets>
  <definedNames>
    <definedName name="_xlnm._FilterDatabase" localSheetId="0" hidden="1">'РАСХОДЫ руб'!$A$5:$L$50</definedName>
    <definedName name="_xlnm.Print_Titles" localSheetId="0">'РАСХОДЫ руб'!$3:$5</definedName>
  </definedNames>
  <calcPr calcId="144525" iterate="1"/>
</workbook>
</file>

<file path=xl/calcChain.xml><?xml version="1.0" encoding="utf-8"?>
<calcChain xmlns="http://schemas.openxmlformats.org/spreadsheetml/2006/main">
  <c r="G50" i="4" l="1"/>
  <c r="H50" i="4"/>
  <c r="F50" i="4"/>
  <c r="E50" i="4" l="1"/>
  <c r="D50" i="4"/>
  <c r="K7" i="4"/>
  <c r="L7" i="4"/>
  <c r="K8" i="4"/>
  <c r="L8" i="4"/>
  <c r="K9" i="4"/>
  <c r="L9" i="4"/>
  <c r="K10" i="4"/>
  <c r="L10" i="4"/>
  <c r="K11" i="4"/>
  <c r="L11" i="4"/>
  <c r="K12" i="4"/>
  <c r="K13" i="4"/>
  <c r="K14" i="4"/>
  <c r="L14" i="4"/>
  <c r="K16" i="4"/>
  <c r="L16" i="4"/>
  <c r="K18" i="4"/>
  <c r="K19" i="4"/>
  <c r="L19" i="4"/>
  <c r="K21" i="4"/>
  <c r="L21" i="4"/>
  <c r="K22" i="4"/>
  <c r="L22" i="4"/>
  <c r="K23" i="4"/>
  <c r="L23" i="4"/>
  <c r="K25" i="4"/>
  <c r="K26" i="4"/>
  <c r="L26" i="4"/>
  <c r="K27" i="4"/>
  <c r="L27" i="4"/>
  <c r="K28" i="4"/>
  <c r="K30" i="4"/>
  <c r="K32" i="4"/>
  <c r="L32" i="4"/>
  <c r="K33" i="4"/>
  <c r="L33" i="4"/>
  <c r="K34" i="4"/>
  <c r="L34" i="4"/>
  <c r="K35" i="4"/>
  <c r="L35" i="4"/>
  <c r="K36" i="4"/>
  <c r="L36" i="4"/>
  <c r="K38" i="4"/>
  <c r="L38" i="4"/>
  <c r="K39" i="4"/>
  <c r="L39" i="4"/>
  <c r="K41" i="4"/>
  <c r="L41" i="4"/>
  <c r="K42" i="4"/>
  <c r="L42" i="4"/>
  <c r="K43" i="4"/>
  <c r="L43" i="4"/>
  <c r="K45" i="4"/>
  <c r="L45" i="4"/>
  <c r="K46" i="4"/>
  <c r="L46" i="4"/>
  <c r="K47" i="4"/>
  <c r="L47" i="4"/>
  <c r="K48" i="4"/>
  <c r="L48" i="4"/>
  <c r="K49" i="4"/>
  <c r="I7" i="4"/>
  <c r="J7" i="4"/>
  <c r="I8" i="4"/>
  <c r="J8" i="4"/>
  <c r="I9" i="4"/>
  <c r="J9" i="4"/>
  <c r="I10" i="4"/>
  <c r="J10" i="4"/>
  <c r="I11" i="4"/>
  <c r="J11" i="4"/>
  <c r="I12" i="4"/>
  <c r="I13" i="4"/>
  <c r="I14" i="4"/>
  <c r="J14" i="4"/>
  <c r="I16" i="4"/>
  <c r="J16" i="4"/>
  <c r="I18" i="4"/>
  <c r="I19" i="4"/>
  <c r="J19" i="4"/>
  <c r="I21" i="4"/>
  <c r="J21" i="4"/>
  <c r="I22" i="4"/>
  <c r="J22" i="4"/>
  <c r="I23" i="4"/>
  <c r="J23" i="4"/>
  <c r="I25" i="4"/>
  <c r="I26" i="4"/>
  <c r="J26" i="4"/>
  <c r="I27" i="4"/>
  <c r="J27" i="4"/>
  <c r="I28" i="4"/>
  <c r="I30" i="4"/>
  <c r="I32" i="4"/>
  <c r="J32" i="4"/>
  <c r="I33" i="4"/>
  <c r="J33" i="4"/>
  <c r="I34" i="4"/>
  <c r="J34" i="4"/>
  <c r="I35" i="4"/>
  <c r="J35" i="4"/>
  <c r="I36" i="4"/>
  <c r="J36" i="4"/>
  <c r="I38" i="4"/>
  <c r="J38" i="4"/>
  <c r="I39" i="4"/>
  <c r="J39" i="4"/>
  <c r="I41" i="4"/>
  <c r="J41" i="4"/>
  <c r="I42" i="4"/>
  <c r="J42" i="4"/>
  <c r="I43" i="4"/>
  <c r="J43" i="4"/>
  <c r="I45" i="4"/>
  <c r="J45" i="4"/>
  <c r="I46" i="4"/>
  <c r="J46" i="4"/>
  <c r="I47" i="4"/>
  <c r="J47" i="4"/>
  <c r="I48" i="4"/>
  <c r="J48" i="4"/>
  <c r="I49" i="4"/>
  <c r="F6" i="4" l="1"/>
  <c r="H44" i="4"/>
  <c r="G44" i="4"/>
  <c r="F44" i="4"/>
  <c r="E44" i="4"/>
  <c r="D44" i="4"/>
  <c r="K44" i="4" l="1"/>
  <c r="L44" i="4"/>
  <c r="I44" i="4"/>
  <c r="J44" i="4"/>
  <c r="G6" i="4" l="1"/>
  <c r="H6" i="4"/>
  <c r="H40" i="4"/>
  <c r="G40" i="4"/>
  <c r="F40" i="4"/>
  <c r="E40" i="4"/>
  <c r="D40" i="4"/>
  <c r="H37" i="4"/>
  <c r="G37" i="4"/>
  <c r="F37" i="4"/>
  <c r="E37" i="4"/>
  <c r="D37" i="4"/>
  <c r="H31" i="4"/>
  <c r="G31" i="4"/>
  <c r="F31" i="4"/>
  <c r="E31" i="4"/>
  <c r="D31" i="4"/>
  <c r="H29" i="4"/>
  <c r="G29" i="4"/>
  <c r="F29" i="4"/>
  <c r="E29" i="4"/>
  <c r="D29" i="4"/>
  <c r="H24" i="4"/>
  <c r="G24" i="4"/>
  <c r="F24" i="4"/>
  <c r="E24" i="4"/>
  <c r="D24" i="4"/>
  <c r="H20" i="4"/>
  <c r="G20" i="4"/>
  <c r="F20" i="4"/>
  <c r="E20" i="4"/>
  <c r="D20" i="4"/>
  <c r="H17" i="4"/>
  <c r="G17" i="4"/>
  <c r="F17" i="4"/>
  <c r="E17" i="4"/>
  <c r="D17" i="4"/>
  <c r="H15" i="4"/>
  <c r="G15" i="4"/>
  <c r="F15" i="4"/>
  <c r="E15" i="4"/>
  <c r="D15" i="4"/>
  <c r="D6" i="4"/>
  <c r="K15" i="4" l="1"/>
  <c r="L15" i="4"/>
  <c r="I15" i="4"/>
  <c r="J15" i="4"/>
  <c r="K40" i="4"/>
  <c r="L40" i="4"/>
  <c r="I40" i="4"/>
  <c r="J40" i="4"/>
  <c r="K31" i="4"/>
  <c r="L31" i="4"/>
  <c r="I31" i="4"/>
  <c r="J31" i="4"/>
  <c r="I29" i="4"/>
  <c r="K29" i="4"/>
  <c r="K20" i="4"/>
  <c r="L20" i="4"/>
  <c r="I20" i="4"/>
  <c r="J20" i="4"/>
  <c r="I17" i="4"/>
  <c r="J17" i="4"/>
  <c r="K17" i="4"/>
  <c r="L17" i="4"/>
  <c r="I37" i="4"/>
  <c r="J37" i="4"/>
  <c r="K37" i="4"/>
  <c r="L37" i="4"/>
  <c r="K24" i="4"/>
  <c r="L24" i="4"/>
  <c r="I24" i="4"/>
  <c r="J24" i="4"/>
  <c r="J6" i="4"/>
  <c r="I6" i="4"/>
  <c r="E6" i="4"/>
  <c r="I50" i="4" l="1"/>
  <c r="J50" i="4"/>
  <c r="K50" i="4"/>
  <c r="K6" i="4"/>
  <c r="L6" i="4"/>
  <c r="L50" i="4" l="1"/>
</calcChain>
</file>

<file path=xl/sharedStrings.xml><?xml version="1.0" encoding="utf-8"?>
<sst xmlns="http://schemas.openxmlformats.org/spreadsheetml/2006/main" count="160" uniqueCount="72">
  <si>
    <t>ПРОЕКТ</t>
  </si>
  <si>
    <t>(+/-)</t>
  </si>
  <si>
    <t>%</t>
  </si>
  <si>
    <t>ОБЩЕГОСУДАРСТВЕННЫЕ ВОПРОСЫ</t>
  </si>
  <si>
    <t>01</t>
  </si>
  <si>
    <t>-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</si>
  <si>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</si>
  <si>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</si>
  <si>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</si>
  <si>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</si>
  <si>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</si>
  <si>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</si>
  <si>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</si>
  <si>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</si>
  <si>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</si>
  <si>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</si>
  <si>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</si>
  <si>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</si>
  <si>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</si>
  <si>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</si>
  <si>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13</t>
  </si>
  <si>
    <t>НАЦИОНАЛЬНАЯ ОБОРОНА</t>
  </si>
  <si>
    <t xml:space="preserve"> -</t>
  </si>
  <si>
    <t>Мобилизационная и вневойсковая подготовка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</si>
  <si>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</si>
  <si>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</si>
  <si>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</si>
  <si>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</si>
  <si>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</si>
  <si>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</si>
  <si>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</si>
  <si>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</si>
  <si>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</si>
  <si>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</si>
  <si>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</si>
  <si>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</si>
  <si>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</si>
  <si>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</si>
  <si>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</si>
  <si>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</si>
  <si>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</si>
  <si>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</si>
  <si>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</si>
  <si>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</si>
  <si>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</si>
  <si>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08</t>
  </si>
  <si>
    <t>Культура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</si>
  <si>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</si>
  <si>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</si>
  <si>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</si>
  <si>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</si>
  <si>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</si>
  <si>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</si>
  <si>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11</t>
  </si>
  <si>
    <t>Физическая культура</t>
  </si>
  <si>
    <t>Массовый спорт</t>
  </si>
  <si>
    <t>Условно утвержденные расходы</t>
  </si>
  <si>
    <t>Итого</t>
  </si>
  <si>
    <t>(рублей)</t>
  </si>
  <si>
    <t>2025 год</t>
  </si>
  <si>
    <t>ОХРАНА ОКРУЖАЮЩЕЙ СРЕДЫ</t>
  </si>
  <si>
    <t>Другие вопросы в области охраны окружающей среды</t>
  </si>
  <si>
    <t>Другие вопросы в области жилищно-коммунального хозяйства</t>
  </si>
  <si>
    <t>2026 год</t>
  </si>
  <si>
    <t>Отчет 2023 год</t>
  </si>
  <si>
    <t>2024 год (ожидаемое)</t>
  </si>
  <si>
    <t>2027 год</t>
  </si>
  <si>
    <t>Спорт высших достижений</t>
  </si>
  <si>
    <t>Другие вопросы в области физической культуры и спорта</t>
  </si>
  <si>
    <t xml:space="preserve">Отклонение 2025 год к 2023 году </t>
  </si>
  <si>
    <t xml:space="preserve">Отклонение 2025 год к 2024 году </t>
  </si>
  <si>
    <t>Сведения о расходной части проекта бюджета на 2025 год и плановый период 2026 и 2027 годов в сравнении с ожидаемым исполнением за 2024 год (оценка) и отчетом за 2023 год (отчетный финансовый год) в разрезе разделов и подразделов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</si>
</sst>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&quot;₽&quot;###,##0.00"/>
    <numFmt numFmtId="166" formatCode="_-* #,##0.00_р_._-;\-* #,##0.00_р_._-;_-* &quot;-&quot;??_р_._-;_-@_-"/>
    <numFmt numFmtId="167" formatCode="#,##0.00;[Red]\-#,##0.00;0.00"/>
    <numFmt numFmtId="168" formatCode="#,##0.00_ ;[Red]\-#,##0.00\ "/>
    <numFmt numFmtId="169" formatCode="&quot;&quot;#,##0.00;[Red]\-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12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34">
    <xf numFmtId="0" fontId="0" fillId="0" borderId="0" xfId="0"/>
    <xf numFmtId="169" fontId="7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4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justify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2" fillId="0" borderId="1" xfId="0" applyNumberFormat="1" applyFont="1" applyFill="1" applyBorder="1" applyAlignment="1" applyProtection="1">
      <alignment horizontal="right" wrapText="1"/>
    </xf>
    <xf numFmtId="164" fontId="12" fillId="0" borderId="1" xfId="0" applyNumberFormat="1" applyFont="1" applyBorder="1" applyAlignment="1"/>
    <xf numFmtId="4" fontId="12" fillId="0" borderId="1" xfId="0" applyNumberFormat="1" applyFont="1" applyBorder="1" applyAlignment="1"/>
    <xf numFmtId="167" fontId="9" fillId="0" borderId="1" xfId="5" applyNumberFormat="1" applyFont="1" applyFill="1" applyBorder="1" applyAlignment="1" applyProtection="1">
      <protection hidden="1"/>
    </xf>
    <xf numFmtId="167" fontId="9" fillId="0" borderId="1" xfId="1" applyNumberFormat="1" applyFont="1" applyFill="1" applyBorder="1" applyAlignment="1" applyProtection="1">
      <protection hidden="1"/>
    </xf>
    <xf numFmtId="169" fontId="9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left" wrapText="1"/>
    </xf>
    <xf numFmtId="169" fontId="10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 applyProtection="1">
      <alignment horizontal="right" wrapText="1"/>
    </xf>
    <xf numFmtId="49" fontId="9" fillId="0" borderId="1" xfId="0" applyNumberFormat="1" applyFont="1" applyBorder="1"/>
    <xf numFmtId="0" fontId="7" fillId="0" borderId="1" xfId="0" applyNumberFormat="1" applyFont="1" applyFill="1" applyBorder="1" applyAlignment="1" applyProtection="1">
      <alignment horizontal="justify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wrapText="1"/>
    </xf>
    <xf numFmtId="4" fontId="14" fillId="0" borderId="1" xfId="0" applyNumberFormat="1" applyFont="1" applyBorder="1" applyAlignment="1"/>
    <xf numFmtId="164" fontId="14" fillId="0" borderId="1" xfId="0" applyNumberFormat="1" applyFont="1" applyBorder="1" applyAlignment="1"/>
    <xf numFmtId="168" fontId="9" fillId="0" borderId="0" xfId="0" applyNumberFormat="1" applyFont="1" applyBorder="1"/>
    <xf numFmtId="4" fontId="14" fillId="0" borderId="1" xfId="0" applyNumberFormat="1" applyFont="1" applyFill="1" applyBorder="1" applyAlignment="1" applyProtection="1">
      <alignment horizontal="right" wrapText="1"/>
    </xf>
    <xf numFmtId="0" fontId="9" fillId="0" borderId="0" xfId="0" applyFont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</cellXfs>
  <cellStyles count="7">
    <cellStyle name="Hyperlink" xfId="4"/>
    <cellStyle name="Обычный" xfId="0" builtinId="0"/>
    <cellStyle name="Обычный 2" xfId="1"/>
    <cellStyle name="Обычный 3" xfId="5"/>
    <cellStyle name="Обычный 4" xfId="6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7" sqref="N7"/>
    </sheetView>
  </sheetViews>
  <sheetFormatPr defaultColWidth="9.140625" defaultRowHeight="15.75" x14ac:dyDescent="0.25"/>
  <cols>
    <col min="1" max="1" width="47.5703125" style="2" customWidth="1"/>
    <col min="2" max="2" width="5.140625" style="2" customWidth="1"/>
    <col min="3" max="3" width="5.85546875" style="2" customWidth="1"/>
    <col min="4" max="5" width="17.28515625" style="2" bestFit="1" customWidth="1"/>
    <col min="6" max="6" width="20.140625" style="2" customWidth="1"/>
    <col min="7" max="7" width="18.85546875" style="2" customWidth="1"/>
    <col min="8" max="8" width="21.42578125" style="2" customWidth="1"/>
    <col min="9" max="9" width="16.7109375" style="2" customWidth="1"/>
    <col min="10" max="10" width="8.7109375" style="2" customWidth="1"/>
    <col min="11" max="11" width="16.7109375" style="2" customWidth="1"/>
    <col min="12" max="12" width="9" style="2" customWidth="1"/>
    <col min="13" max="16384" width="9.140625" style="2"/>
  </cols>
  <sheetData>
    <row r="1" spans="1:12" ht="56.25" customHeight="1" x14ac:dyDescent="0.25">
      <c r="A1" s="29" t="s">
        <v>71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L2" s="2" t="s">
        <v>58</v>
      </c>
    </row>
    <row r="3" spans="1:12" ht="30.4" customHeight="1" x14ac:dyDescent="0.25">
      <c r="A3" s="30"/>
      <c r="B3" s="30"/>
      <c r="C3" s="30"/>
      <c r="D3" s="31" t="s">
        <v>64</v>
      </c>
      <c r="E3" s="31" t="s">
        <v>65</v>
      </c>
      <c r="F3" s="32" t="s">
        <v>0</v>
      </c>
      <c r="G3" s="32"/>
      <c r="H3" s="32"/>
      <c r="I3" s="33" t="s">
        <v>69</v>
      </c>
      <c r="J3" s="33"/>
      <c r="K3" s="33" t="s">
        <v>70</v>
      </c>
      <c r="L3" s="33"/>
    </row>
    <row r="4" spans="1:12" ht="20.25" customHeight="1" x14ac:dyDescent="0.25">
      <c r="A4" s="30"/>
      <c r="B4" s="30"/>
      <c r="C4" s="30"/>
      <c r="D4" s="31"/>
      <c r="E4" s="31"/>
      <c r="F4" s="3" t="s">
        <v>59</v>
      </c>
      <c r="G4" s="3" t="s">
        <v>63</v>
      </c>
      <c r="H4" s="3" t="s">
        <v>66</v>
      </c>
      <c r="I4" s="4" t="s">
        <v>1</v>
      </c>
      <c r="J4" s="5" t="s">
        <v>2</v>
      </c>
      <c r="K4" s="4" t="s">
        <v>1</v>
      </c>
      <c r="L4" s="5" t="s">
        <v>2</v>
      </c>
    </row>
    <row r="5" spans="1:12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7">
        <v>9</v>
      </c>
      <c r="J5" s="7">
        <v>10</v>
      </c>
      <c r="K5" s="7">
        <v>11</v>
      </c>
      <c r="L5" s="7">
        <v>12</v>
      </c>
    </row>
    <row r="6" spans="1:12" x14ac:dyDescent="0.25">
      <c r="A6" s="8" t="s">
        <v>3</v>
      </c>
      <c r="B6" s="9" t="s">
        <v>4</v>
      </c>
      <c r="C6" s="9" t="s">
        <v>5</v>
      </c>
      <c r="D6" s="10">
        <f t="shared" ref="D6:E6" si="0">D7+D8+D9+D10+D11+D12+D13+D14</f>
        <v>202004397.31</v>
      </c>
      <c r="E6" s="10">
        <f t="shared" si="0"/>
        <v>233994088.63999999</v>
      </c>
      <c r="F6" s="10">
        <f>F7+F8+F9+F10+F11+F12+F13+F14</f>
        <v>264230959.23000002</v>
      </c>
      <c r="G6" s="10">
        <f t="shared" ref="G6:H6" si="1">G7+G8+G9+G10+G11+G12+G13+G14</f>
        <v>238121670.23999998</v>
      </c>
      <c r="H6" s="10">
        <f t="shared" si="1"/>
        <v>237960838.69</v>
      </c>
      <c r="I6" s="11">
        <f>F6-D6</f>
        <v>62226561.920000017</v>
      </c>
      <c r="J6" s="12">
        <f>F6/D6*100</f>
        <v>130.80455809311215</v>
      </c>
      <c r="K6" s="13">
        <f>F6-E6</f>
        <v>30236870.590000033</v>
      </c>
      <c r="L6" s="12">
        <f>F6/E6*100</f>
        <v>112.92206600847916</v>
      </c>
    </row>
    <row r="7" spans="1:12" ht="47.25" x14ac:dyDescent="0.25">
      <c r="A7" s="8" t="s">
        <v>6</v>
      </c>
      <c r="B7" s="9" t="s">
        <v>4</v>
      </c>
      <c r="C7" s="9" t="s">
        <v>7</v>
      </c>
      <c r="D7" s="14">
        <v>2284741.2000000002</v>
      </c>
      <c r="E7" s="15">
        <v>2198664.4900000002</v>
      </c>
      <c r="F7" s="16">
        <v>2138180.64</v>
      </c>
      <c r="G7" s="16">
        <v>1938180.64</v>
      </c>
      <c r="H7" s="16">
        <v>1938180.64</v>
      </c>
      <c r="I7" s="11">
        <f t="shared" ref="I7:I50" si="2">F7-D7</f>
        <v>-146560.56000000006</v>
      </c>
      <c r="J7" s="12">
        <f t="shared" ref="J7:J50" si="3">F7/D7*100</f>
        <v>93.585244578248066</v>
      </c>
      <c r="K7" s="13">
        <f t="shared" ref="K7:K50" si="4">F7-E7</f>
        <v>-60483.850000000093</v>
      </c>
      <c r="L7" s="12">
        <f t="shared" ref="L7:L50" si="5">F7/E7*100</f>
        <v>97.249064135292414</v>
      </c>
    </row>
    <row r="8" spans="1:12" ht="63" x14ac:dyDescent="0.25">
      <c r="A8" s="8" t="s">
        <v>8</v>
      </c>
      <c r="B8" s="9" t="s">
        <v>4</v>
      </c>
      <c r="C8" s="9" t="s">
        <v>9</v>
      </c>
      <c r="D8" s="14">
        <v>3142185.38</v>
      </c>
      <c r="E8" s="15">
        <v>3344319.49</v>
      </c>
      <c r="F8" s="16">
        <v>3422146.47</v>
      </c>
      <c r="G8" s="16">
        <v>3422146.47</v>
      </c>
      <c r="H8" s="16">
        <v>3422146.47</v>
      </c>
      <c r="I8" s="11">
        <f t="shared" si="2"/>
        <v>279961.09000000032</v>
      </c>
      <c r="J8" s="12">
        <f t="shared" si="3"/>
        <v>108.90975725945236</v>
      </c>
      <c r="K8" s="13">
        <f t="shared" si="4"/>
        <v>77826.979999999981</v>
      </c>
      <c r="L8" s="12">
        <f t="shared" si="5"/>
        <v>102.32713950424635</v>
      </c>
    </row>
    <row r="9" spans="1:12" ht="78.75" x14ac:dyDescent="0.25">
      <c r="A9" s="8" t="s">
        <v>10</v>
      </c>
      <c r="B9" s="9" t="s">
        <v>4</v>
      </c>
      <c r="C9" s="9" t="s">
        <v>11</v>
      </c>
      <c r="D9" s="14">
        <v>81191212.590000004</v>
      </c>
      <c r="E9" s="15">
        <v>87669589.379999995</v>
      </c>
      <c r="F9" s="10">
        <v>89963320.780000001</v>
      </c>
      <c r="G9" s="10">
        <v>90009633.269999996</v>
      </c>
      <c r="H9" s="10">
        <v>90009633.269999996</v>
      </c>
      <c r="I9" s="11">
        <f t="shared" si="2"/>
        <v>8772108.1899999976</v>
      </c>
      <c r="J9" s="12">
        <f t="shared" si="3"/>
        <v>110.804258133571</v>
      </c>
      <c r="K9" s="13">
        <f t="shared" si="4"/>
        <v>2293731.400000006</v>
      </c>
      <c r="L9" s="12">
        <f t="shared" si="5"/>
        <v>102.61633642431917</v>
      </c>
    </row>
    <row r="10" spans="1:12" x14ac:dyDescent="0.25">
      <c r="A10" s="8" t="s">
        <v>12</v>
      </c>
      <c r="B10" s="9" t="s">
        <v>4</v>
      </c>
      <c r="C10" s="9" t="s">
        <v>13</v>
      </c>
      <c r="D10" s="14">
        <v>6486.2</v>
      </c>
      <c r="E10" s="15">
        <v>23874.95</v>
      </c>
      <c r="F10" s="16">
        <v>24294.1</v>
      </c>
      <c r="G10" s="16">
        <v>121584</v>
      </c>
      <c r="H10" s="16">
        <v>23252.45</v>
      </c>
      <c r="I10" s="11">
        <f t="shared" si="2"/>
        <v>17807.899999999998</v>
      </c>
      <c r="J10" s="12">
        <f t="shared" si="3"/>
        <v>374.55058431747398</v>
      </c>
      <c r="K10" s="13">
        <f t="shared" si="4"/>
        <v>419.14999999999782</v>
      </c>
      <c r="L10" s="12">
        <f t="shared" si="5"/>
        <v>101.75560577090212</v>
      </c>
    </row>
    <row r="11" spans="1:12" ht="63" x14ac:dyDescent="0.25">
      <c r="A11" s="8" t="s">
        <v>14</v>
      </c>
      <c r="B11" s="9" t="s">
        <v>4</v>
      </c>
      <c r="C11" s="9" t="s">
        <v>15</v>
      </c>
      <c r="D11" s="14">
        <v>19512131.600000001</v>
      </c>
      <c r="E11" s="15">
        <v>20616225.620000001</v>
      </c>
      <c r="F11" s="10">
        <v>20272640.719999999</v>
      </c>
      <c r="G11" s="10">
        <v>20290148.289999999</v>
      </c>
      <c r="H11" s="10">
        <v>20290148.289999999</v>
      </c>
      <c r="I11" s="11">
        <f t="shared" si="2"/>
        <v>760509.11999999732</v>
      </c>
      <c r="J11" s="12">
        <f t="shared" si="3"/>
        <v>103.89762192870818</v>
      </c>
      <c r="K11" s="13">
        <f t="shared" si="4"/>
        <v>-343584.90000000224</v>
      </c>
      <c r="L11" s="12">
        <f t="shared" si="5"/>
        <v>98.333424816292819</v>
      </c>
    </row>
    <row r="12" spans="1:12" ht="31.5" x14ac:dyDescent="0.25">
      <c r="A12" s="8" t="s">
        <v>16</v>
      </c>
      <c r="B12" s="9" t="s">
        <v>4</v>
      </c>
      <c r="C12" s="9" t="s">
        <v>17</v>
      </c>
      <c r="D12" s="10">
        <v>0</v>
      </c>
      <c r="E12" s="10">
        <v>0</v>
      </c>
      <c r="F12" s="16">
        <v>3980940</v>
      </c>
      <c r="G12" s="16">
        <v>0</v>
      </c>
      <c r="H12" s="16">
        <v>0</v>
      </c>
      <c r="I12" s="11">
        <f t="shared" si="2"/>
        <v>3980940</v>
      </c>
      <c r="J12" s="12" t="s">
        <v>5</v>
      </c>
      <c r="K12" s="13">
        <f t="shared" si="4"/>
        <v>3980940</v>
      </c>
      <c r="L12" s="12" t="s">
        <v>5</v>
      </c>
    </row>
    <row r="13" spans="1:12" x14ac:dyDescent="0.25">
      <c r="A13" s="8" t="s">
        <v>18</v>
      </c>
      <c r="B13" s="9" t="s">
        <v>4</v>
      </c>
      <c r="C13" s="9">
        <v>11</v>
      </c>
      <c r="D13" s="10">
        <v>0</v>
      </c>
      <c r="E13" s="15">
        <v>0</v>
      </c>
      <c r="F13" s="16">
        <v>700000</v>
      </c>
      <c r="G13" s="16">
        <v>700000</v>
      </c>
      <c r="H13" s="16">
        <v>700000</v>
      </c>
      <c r="I13" s="11">
        <f t="shared" si="2"/>
        <v>700000</v>
      </c>
      <c r="J13" s="12" t="s">
        <v>5</v>
      </c>
      <c r="K13" s="13">
        <f t="shared" si="4"/>
        <v>700000</v>
      </c>
      <c r="L13" s="12" t="s">
        <v>5</v>
      </c>
    </row>
    <row r="14" spans="1:12" x14ac:dyDescent="0.25">
      <c r="A14" s="8" t="s">
        <v>19</v>
      </c>
      <c r="B14" s="9" t="s">
        <v>4</v>
      </c>
      <c r="C14" s="9" t="s">
        <v>20</v>
      </c>
      <c r="D14" s="10">
        <v>95867640.340000004</v>
      </c>
      <c r="E14" s="15">
        <v>120141414.70999999</v>
      </c>
      <c r="F14" s="10">
        <v>143729436.52000001</v>
      </c>
      <c r="G14" s="10">
        <v>121639977.56999999</v>
      </c>
      <c r="H14" s="10">
        <v>121577477.56999999</v>
      </c>
      <c r="I14" s="11">
        <f t="shared" si="2"/>
        <v>47861796.180000007</v>
      </c>
      <c r="J14" s="12">
        <f t="shared" si="3"/>
        <v>149.92487142716294</v>
      </c>
      <c r="K14" s="13">
        <f t="shared" si="4"/>
        <v>23588021.810000017</v>
      </c>
      <c r="L14" s="12">
        <f t="shared" si="5"/>
        <v>119.63354757136604</v>
      </c>
    </row>
    <row r="15" spans="1:12" x14ac:dyDescent="0.25">
      <c r="A15" s="17" t="s">
        <v>21</v>
      </c>
      <c r="B15" s="9" t="s">
        <v>7</v>
      </c>
      <c r="C15" s="9" t="s">
        <v>22</v>
      </c>
      <c r="D15" s="10">
        <f>D16</f>
        <v>1192427.9099999999</v>
      </c>
      <c r="E15" s="10">
        <f t="shared" ref="E15:H15" si="6">E16</f>
        <v>1425440</v>
      </c>
      <c r="F15" s="10">
        <f t="shared" si="6"/>
        <v>1204327.69</v>
      </c>
      <c r="G15" s="10">
        <f t="shared" si="6"/>
        <v>1317476.03</v>
      </c>
      <c r="H15" s="10">
        <f t="shared" si="6"/>
        <v>1364290.91</v>
      </c>
      <c r="I15" s="11">
        <f t="shared" si="2"/>
        <v>11899.780000000028</v>
      </c>
      <c r="J15" s="12">
        <f t="shared" si="3"/>
        <v>100.99794544393043</v>
      </c>
      <c r="K15" s="13">
        <f t="shared" si="4"/>
        <v>-221112.31000000006</v>
      </c>
      <c r="L15" s="12">
        <f t="shared" si="5"/>
        <v>84.488136294758107</v>
      </c>
    </row>
    <row r="16" spans="1:12" x14ac:dyDescent="0.25">
      <c r="A16" s="17" t="s">
        <v>23</v>
      </c>
      <c r="B16" s="9" t="s">
        <v>7</v>
      </c>
      <c r="C16" s="9" t="s">
        <v>9</v>
      </c>
      <c r="D16" s="10">
        <v>1192427.9099999999</v>
      </c>
      <c r="E16" s="10">
        <v>1425440</v>
      </c>
      <c r="F16" s="10">
        <v>1204327.69</v>
      </c>
      <c r="G16" s="10">
        <v>1317476.03</v>
      </c>
      <c r="H16" s="10">
        <v>1364290.91</v>
      </c>
      <c r="I16" s="11">
        <f t="shared" si="2"/>
        <v>11899.780000000028</v>
      </c>
      <c r="J16" s="12">
        <f t="shared" si="3"/>
        <v>100.99794544393043</v>
      </c>
      <c r="K16" s="13">
        <f t="shared" si="4"/>
        <v>-221112.31000000006</v>
      </c>
      <c r="L16" s="12">
        <f t="shared" si="5"/>
        <v>84.488136294758107</v>
      </c>
    </row>
    <row r="17" spans="1:12" ht="31.5" x14ac:dyDescent="0.25">
      <c r="A17" s="8" t="s">
        <v>24</v>
      </c>
      <c r="B17" s="9" t="s">
        <v>9</v>
      </c>
      <c r="C17" s="9" t="s">
        <v>5</v>
      </c>
      <c r="D17" s="10">
        <f>D18+D19</f>
        <v>4023969.36</v>
      </c>
      <c r="E17" s="10">
        <f t="shared" ref="E17:H17" si="7">E18+E19</f>
        <v>4999375.18</v>
      </c>
      <c r="F17" s="10">
        <f t="shared" si="7"/>
        <v>5143698.37</v>
      </c>
      <c r="G17" s="10">
        <f t="shared" si="7"/>
        <v>5147678.37</v>
      </c>
      <c r="H17" s="10">
        <f t="shared" si="7"/>
        <v>5147678.37</v>
      </c>
      <c r="I17" s="11">
        <f t="shared" si="2"/>
        <v>1119729.0100000002</v>
      </c>
      <c r="J17" s="12">
        <f t="shared" si="3"/>
        <v>127.82647952369102</v>
      </c>
      <c r="K17" s="13">
        <f t="shared" si="4"/>
        <v>144323.19000000041</v>
      </c>
      <c r="L17" s="12">
        <f t="shared" si="5"/>
        <v>102.88682454914297</v>
      </c>
    </row>
    <row r="18" spans="1:12" x14ac:dyDescent="0.25">
      <c r="A18" s="8" t="s">
        <v>25</v>
      </c>
      <c r="B18" s="9" t="s">
        <v>9</v>
      </c>
      <c r="C18" s="9" t="s">
        <v>26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1">
        <f t="shared" si="2"/>
        <v>0</v>
      </c>
      <c r="J18" s="12" t="s">
        <v>5</v>
      </c>
      <c r="K18" s="13">
        <f t="shared" si="4"/>
        <v>0</v>
      </c>
      <c r="L18" s="12" t="s">
        <v>5</v>
      </c>
    </row>
    <row r="19" spans="1:12" ht="63" x14ac:dyDescent="0.25">
      <c r="A19" s="8" t="s">
        <v>27</v>
      </c>
      <c r="B19" s="9" t="s">
        <v>9</v>
      </c>
      <c r="C19" s="9" t="s">
        <v>28</v>
      </c>
      <c r="D19" s="10">
        <v>4023969.36</v>
      </c>
      <c r="E19" s="10">
        <v>4999375.18</v>
      </c>
      <c r="F19" s="18">
        <v>5143698.37</v>
      </c>
      <c r="G19" s="18">
        <v>5147678.37</v>
      </c>
      <c r="H19" s="18">
        <v>5147678.37</v>
      </c>
      <c r="I19" s="11">
        <f t="shared" si="2"/>
        <v>1119729.0100000002</v>
      </c>
      <c r="J19" s="12">
        <f t="shared" si="3"/>
        <v>127.82647952369102</v>
      </c>
      <c r="K19" s="13">
        <f t="shared" si="4"/>
        <v>144323.19000000041</v>
      </c>
      <c r="L19" s="12">
        <f t="shared" si="5"/>
        <v>102.88682454914297</v>
      </c>
    </row>
    <row r="20" spans="1:12" x14ac:dyDescent="0.25">
      <c r="A20" s="8" t="s">
        <v>29</v>
      </c>
      <c r="B20" s="9" t="s">
        <v>11</v>
      </c>
      <c r="C20" s="9" t="s">
        <v>5</v>
      </c>
      <c r="D20" s="10">
        <f>D21+D22+D23</f>
        <v>256187166.58999997</v>
      </c>
      <c r="E20" s="10">
        <f t="shared" ref="E20:H20" si="8">E21+E22+E23</f>
        <v>286653569.80000001</v>
      </c>
      <c r="F20" s="10">
        <f t="shared" si="8"/>
        <v>126019193.69000001</v>
      </c>
      <c r="G20" s="10">
        <f t="shared" si="8"/>
        <v>116610249.76000001</v>
      </c>
      <c r="H20" s="10">
        <f t="shared" si="8"/>
        <v>35187959.759999998</v>
      </c>
      <c r="I20" s="11">
        <f t="shared" si="2"/>
        <v>-130167972.89999996</v>
      </c>
      <c r="J20" s="12">
        <f t="shared" si="3"/>
        <v>49.190283560019296</v>
      </c>
      <c r="K20" s="13">
        <f t="shared" si="4"/>
        <v>-160634376.11000001</v>
      </c>
      <c r="L20" s="12">
        <f t="shared" si="5"/>
        <v>43.962192334783893</v>
      </c>
    </row>
    <row r="21" spans="1:12" x14ac:dyDescent="0.25">
      <c r="A21" s="8" t="s">
        <v>30</v>
      </c>
      <c r="B21" s="9" t="s">
        <v>11</v>
      </c>
      <c r="C21" s="9" t="s">
        <v>13</v>
      </c>
      <c r="D21" s="14">
        <v>8760169.9499999993</v>
      </c>
      <c r="E21" s="15">
        <v>10675983.289999999</v>
      </c>
      <c r="F21" s="10">
        <v>5838004.29</v>
      </c>
      <c r="G21" s="10">
        <v>5859303.3600000003</v>
      </c>
      <c r="H21" s="10">
        <v>5859303.3600000003</v>
      </c>
      <c r="I21" s="11">
        <f t="shared" si="2"/>
        <v>-2922165.6599999992</v>
      </c>
      <c r="J21" s="12">
        <f t="shared" si="3"/>
        <v>66.642591677116954</v>
      </c>
      <c r="K21" s="13">
        <f t="shared" si="4"/>
        <v>-4837978.9999999991</v>
      </c>
      <c r="L21" s="12">
        <f t="shared" si="5"/>
        <v>54.683527797091571</v>
      </c>
    </row>
    <row r="22" spans="1:12" x14ac:dyDescent="0.25">
      <c r="A22" s="8" t="s">
        <v>31</v>
      </c>
      <c r="B22" s="9" t="s">
        <v>11</v>
      </c>
      <c r="C22" s="9" t="s">
        <v>26</v>
      </c>
      <c r="D22" s="14">
        <v>246252339.28999999</v>
      </c>
      <c r="E22" s="15">
        <v>274865576.50999999</v>
      </c>
      <c r="F22" s="10">
        <v>119063803</v>
      </c>
      <c r="G22" s="10">
        <v>109633560</v>
      </c>
      <c r="H22" s="10">
        <v>28211270</v>
      </c>
      <c r="I22" s="11">
        <f t="shared" si="2"/>
        <v>-127188536.28999999</v>
      </c>
      <c r="J22" s="12">
        <f t="shared" si="3"/>
        <v>48.350323632777382</v>
      </c>
      <c r="K22" s="13">
        <f t="shared" si="4"/>
        <v>-155801773.50999999</v>
      </c>
      <c r="L22" s="12">
        <f t="shared" si="5"/>
        <v>43.31710231298036</v>
      </c>
    </row>
    <row r="23" spans="1:12" ht="16.5" customHeight="1" x14ac:dyDescent="0.25">
      <c r="A23" s="8" t="s">
        <v>32</v>
      </c>
      <c r="B23" s="9" t="s">
        <v>11</v>
      </c>
      <c r="C23" s="9" t="s">
        <v>33</v>
      </c>
      <c r="D23" s="14">
        <v>1174657.3500000001</v>
      </c>
      <c r="E23" s="15">
        <v>1112010</v>
      </c>
      <c r="F23" s="10">
        <v>1117386.3999999999</v>
      </c>
      <c r="G23" s="10">
        <v>1117386.3999999999</v>
      </c>
      <c r="H23" s="10">
        <v>1117386.3999999999</v>
      </c>
      <c r="I23" s="11">
        <f t="shared" si="2"/>
        <v>-57270.950000000186</v>
      </c>
      <c r="J23" s="12">
        <f t="shared" si="3"/>
        <v>95.124454803777454</v>
      </c>
      <c r="K23" s="13">
        <f t="shared" si="4"/>
        <v>5376.3999999999069</v>
      </c>
      <c r="L23" s="12">
        <f t="shared" si="5"/>
        <v>100.48348486074765</v>
      </c>
    </row>
    <row r="24" spans="1:12" ht="31.5" x14ac:dyDescent="0.25">
      <c r="A24" s="8" t="s">
        <v>34</v>
      </c>
      <c r="B24" s="9" t="s">
        <v>13</v>
      </c>
      <c r="C24" s="9" t="s">
        <v>5</v>
      </c>
      <c r="D24" s="10">
        <f>D25+D26+D27+D28</f>
        <v>64830875.460000001</v>
      </c>
      <c r="E24" s="10">
        <f t="shared" ref="E24:H24" si="9">E25+E26+E27+E28</f>
        <v>95773766.649999991</v>
      </c>
      <c r="F24" s="10">
        <f t="shared" si="9"/>
        <v>74660192.560000002</v>
      </c>
      <c r="G24" s="10">
        <f t="shared" si="9"/>
        <v>43003196.659999996</v>
      </c>
      <c r="H24" s="10">
        <f t="shared" si="9"/>
        <v>43003196.659999996</v>
      </c>
      <c r="I24" s="11">
        <f t="shared" si="2"/>
        <v>9829317.1000000015</v>
      </c>
      <c r="J24" s="12">
        <f t="shared" si="3"/>
        <v>115.16147519257949</v>
      </c>
      <c r="K24" s="13">
        <f t="shared" si="4"/>
        <v>-21113574.089999989</v>
      </c>
      <c r="L24" s="12">
        <f t="shared" si="5"/>
        <v>77.954741858322862</v>
      </c>
    </row>
    <row r="25" spans="1:12" x14ac:dyDescent="0.25">
      <c r="A25" s="8" t="s">
        <v>35</v>
      </c>
      <c r="B25" s="9" t="s">
        <v>13</v>
      </c>
      <c r="C25" s="9" t="s">
        <v>4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1">
        <f t="shared" si="2"/>
        <v>0</v>
      </c>
      <c r="J25" s="12" t="s">
        <v>5</v>
      </c>
      <c r="K25" s="13">
        <f t="shared" si="4"/>
        <v>0</v>
      </c>
      <c r="L25" s="12" t="s">
        <v>5</v>
      </c>
    </row>
    <row r="26" spans="1:12" x14ac:dyDescent="0.25">
      <c r="A26" s="8" t="s">
        <v>36</v>
      </c>
      <c r="B26" s="9" t="s">
        <v>13</v>
      </c>
      <c r="C26" s="9" t="s">
        <v>7</v>
      </c>
      <c r="D26" s="14">
        <v>431768.85</v>
      </c>
      <c r="E26" s="15">
        <v>699203.19</v>
      </c>
      <c r="F26" s="16">
        <v>40725.410000000003</v>
      </c>
      <c r="G26" s="16">
        <v>41919.26</v>
      </c>
      <c r="H26" s="16">
        <v>41919.26</v>
      </c>
      <c r="I26" s="11">
        <f t="shared" si="2"/>
        <v>-391043.43999999994</v>
      </c>
      <c r="J26" s="12">
        <f t="shared" si="3"/>
        <v>9.4322251362042469</v>
      </c>
      <c r="K26" s="13">
        <f t="shared" si="4"/>
        <v>-658477.77999999991</v>
      </c>
      <c r="L26" s="12">
        <f t="shared" si="5"/>
        <v>5.8245457947638943</v>
      </c>
    </row>
    <row r="27" spans="1:12" x14ac:dyDescent="0.25">
      <c r="A27" s="8" t="s">
        <v>37</v>
      </c>
      <c r="B27" s="9" t="s">
        <v>13</v>
      </c>
      <c r="C27" s="9" t="s">
        <v>9</v>
      </c>
      <c r="D27" s="14">
        <v>64399106.609999999</v>
      </c>
      <c r="E27" s="15">
        <v>95074563.459999993</v>
      </c>
      <c r="F27" s="10">
        <v>74619467.150000006</v>
      </c>
      <c r="G27" s="10">
        <v>42961277.399999999</v>
      </c>
      <c r="H27" s="10">
        <v>42961277.399999999</v>
      </c>
      <c r="I27" s="11">
        <f t="shared" si="2"/>
        <v>10220360.540000007</v>
      </c>
      <c r="J27" s="12">
        <f t="shared" si="3"/>
        <v>115.87034522372237</v>
      </c>
      <c r="K27" s="13">
        <f t="shared" si="4"/>
        <v>-20455096.309999987</v>
      </c>
      <c r="L27" s="12">
        <f t="shared" si="5"/>
        <v>78.485206173356872</v>
      </c>
    </row>
    <row r="28" spans="1:12" ht="31.5" x14ac:dyDescent="0.25">
      <c r="A28" s="8" t="s">
        <v>62</v>
      </c>
      <c r="B28" s="9" t="s">
        <v>13</v>
      </c>
      <c r="C28" s="9" t="s">
        <v>13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1">
        <f t="shared" si="2"/>
        <v>0</v>
      </c>
      <c r="J28" s="12" t="s">
        <v>5</v>
      </c>
      <c r="K28" s="13">
        <f t="shared" si="4"/>
        <v>0</v>
      </c>
      <c r="L28" s="12" t="s">
        <v>5</v>
      </c>
    </row>
    <row r="29" spans="1:12" x14ac:dyDescent="0.25">
      <c r="A29" s="8" t="s">
        <v>60</v>
      </c>
      <c r="B29" s="9" t="s">
        <v>15</v>
      </c>
      <c r="C29" s="9" t="s">
        <v>5</v>
      </c>
      <c r="D29" s="10">
        <f>D30</f>
        <v>0</v>
      </c>
      <c r="E29" s="10">
        <f t="shared" ref="E29:H29" si="10">E30</f>
        <v>0</v>
      </c>
      <c r="F29" s="10">
        <f t="shared" si="10"/>
        <v>0</v>
      </c>
      <c r="G29" s="10">
        <f t="shared" si="10"/>
        <v>0</v>
      </c>
      <c r="H29" s="10">
        <f t="shared" si="10"/>
        <v>0</v>
      </c>
      <c r="I29" s="11">
        <f t="shared" si="2"/>
        <v>0</v>
      </c>
      <c r="J29" s="12" t="s">
        <v>5</v>
      </c>
      <c r="K29" s="13">
        <f t="shared" si="4"/>
        <v>0</v>
      </c>
      <c r="L29" s="12" t="s">
        <v>5</v>
      </c>
    </row>
    <row r="30" spans="1:12" ht="31.5" x14ac:dyDescent="0.25">
      <c r="A30" s="8" t="s">
        <v>61</v>
      </c>
      <c r="B30" s="9" t="s">
        <v>15</v>
      </c>
      <c r="C30" s="9" t="s">
        <v>13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1">
        <f t="shared" si="2"/>
        <v>0</v>
      </c>
      <c r="J30" s="12" t="s">
        <v>5</v>
      </c>
      <c r="K30" s="13">
        <f t="shared" si="4"/>
        <v>0</v>
      </c>
      <c r="L30" s="12" t="s">
        <v>5</v>
      </c>
    </row>
    <row r="31" spans="1:12" x14ac:dyDescent="0.25">
      <c r="A31" s="8" t="s">
        <v>38</v>
      </c>
      <c r="B31" s="9" t="s">
        <v>17</v>
      </c>
      <c r="C31" s="9" t="s">
        <v>5</v>
      </c>
      <c r="D31" s="10">
        <f>D32+D33+D34+D35+D36</f>
        <v>710257475.62</v>
      </c>
      <c r="E31" s="10">
        <f>E32+E33+E34+E35+E36</f>
        <v>875923773.70000005</v>
      </c>
      <c r="F31" s="10">
        <f t="shared" ref="F31:H31" si="11">F32+F33+F34+F35+F36</f>
        <v>794736719.86000001</v>
      </c>
      <c r="G31" s="10">
        <f t="shared" si="11"/>
        <v>711611261.23000002</v>
      </c>
      <c r="H31" s="10">
        <f t="shared" si="11"/>
        <v>644694260.96000004</v>
      </c>
      <c r="I31" s="11">
        <f t="shared" si="2"/>
        <v>84479244.24000001</v>
      </c>
      <c r="J31" s="12">
        <f t="shared" si="3"/>
        <v>111.8941717813327</v>
      </c>
      <c r="K31" s="13">
        <f t="shared" si="4"/>
        <v>-81187053.840000033</v>
      </c>
      <c r="L31" s="12">
        <f t="shared" si="5"/>
        <v>90.731264948197861</v>
      </c>
    </row>
    <row r="32" spans="1:12" x14ac:dyDescent="0.25">
      <c r="A32" s="8" t="s">
        <v>39</v>
      </c>
      <c r="B32" s="9" t="s">
        <v>17</v>
      </c>
      <c r="C32" s="9" t="s">
        <v>4</v>
      </c>
      <c r="D32" s="14">
        <v>201204040.21000001</v>
      </c>
      <c r="E32" s="15">
        <v>248994591.84</v>
      </c>
      <c r="F32" s="16">
        <v>253459779.27000001</v>
      </c>
      <c r="G32" s="16">
        <v>213974753.13999999</v>
      </c>
      <c r="H32" s="16">
        <v>212616691.22999999</v>
      </c>
      <c r="I32" s="11">
        <f t="shared" si="2"/>
        <v>52255739.060000002</v>
      </c>
      <c r="J32" s="12">
        <f t="shared" si="3"/>
        <v>125.97151578341061</v>
      </c>
      <c r="K32" s="13">
        <f t="shared" si="4"/>
        <v>4465187.4300000072</v>
      </c>
      <c r="L32" s="12">
        <f t="shared" si="5"/>
        <v>101.79328691318294</v>
      </c>
    </row>
    <row r="33" spans="1:12" x14ac:dyDescent="0.25">
      <c r="A33" s="8" t="s">
        <v>40</v>
      </c>
      <c r="B33" s="9" t="s">
        <v>17</v>
      </c>
      <c r="C33" s="9" t="s">
        <v>7</v>
      </c>
      <c r="D33" s="14">
        <v>428323428.06</v>
      </c>
      <c r="E33" s="15">
        <v>555542938.53999996</v>
      </c>
      <c r="F33" s="16">
        <v>464072422.80000001</v>
      </c>
      <c r="G33" s="16">
        <v>420964036.74000001</v>
      </c>
      <c r="H33" s="16">
        <v>355405098.38</v>
      </c>
      <c r="I33" s="11">
        <f t="shared" si="2"/>
        <v>35748994.74000001</v>
      </c>
      <c r="J33" s="12">
        <f t="shared" si="3"/>
        <v>108.34626181946606</v>
      </c>
      <c r="K33" s="13">
        <f t="shared" si="4"/>
        <v>-91470515.73999995</v>
      </c>
      <c r="L33" s="12">
        <f t="shared" si="5"/>
        <v>83.534933234793712</v>
      </c>
    </row>
    <row r="34" spans="1:12" x14ac:dyDescent="0.25">
      <c r="A34" s="8" t="s">
        <v>41</v>
      </c>
      <c r="B34" s="9" t="s">
        <v>17</v>
      </c>
      <c r="C34" s="9" t="s">
        <v>9</v>
      </c>
      <c r="D34" s="14">
        <v>52966003.479999997</v>
      </c>
      <c r="E34" s="15">
        <v>42447551.25</v>
      </c>
      <c r="F34" s="16">
        <v>47660713.189999998</v>
      </c>
      <c r="G34" s="16">
        <v>47176843.719999999</v>
      </c>
      <c r="H34" s="16">
        <v>47176843.719999999</v>
      </c>
      <c r="I34" s="11">
        <f t="shared" si="2"/>
        <v>-5305290.2899999991</v>
      </c>
      <c r="J34" s="12">
        <f t="shared" si="3"/>
        <v>89.983593359081198</v>
      </c>
      <c r="K34" s="13">
        <f t="shared" si="4"/>
        <v>5213161.9399999976</v>
      </c>
      <c r="L34" s="12">
        <f t="shared" si="5"/>
        <v>112.28141974385389</v>
      </c>
    </row>
    <row r="35" spans="1:12" x14ac:dyDescent="0.25">
      <c r="A35" s="8" t="s">
        <v>42</v>
      </c>
      <c r="B35" s="9" t="s">
        <v>17</v>
      </c>
      <c r="C35" s="9" t="s">
        <v>17</v>
      </c>
      <c r="D35" s="14">
        <v>75500</v>
      </c>
      <c r="E35" s="15">
        <v>75500</v>
      </c>
      <c r="F35" s="16">
        <v>78520</v>
      </c>
      <c r="G35" s="16">
        <v>78520</v>
      </c>
      <c r="H35" s="16">
        <v>78520</v>
      </c>
      <c r="I35" s="11">
        <f t="shared" si="2"/>
        <v>3020</v>
      </c>
      <c r="J35" s="12">
        <f t="shared" si="3"/>
        <v>104</v>
      </c>
      <c r="K35" s="13">
        <f t="shared" si="4"/>
        <v>3020</v>
      </c>
      <c r="L35" s="12">
        <f t="shared" si="5"/>
        <v>104</v>
      </c>
    </row>
    <row r="36" spans="1:12" x14ac:dyDescent="0.25">
      <c r="A36" s="8" t="s">
        <v>43</v>
      </c>
      <c r="B36" s="9" t="s">
        <v>17</v>
      </c>
      <c r="C36" s="9" t="s">
        <v>26</v>
      </c>
      <c r="D36" s="14">
        <v>27688503.870000001</v>
      </c>
      <c r="E36" s="15">
        <v>28863192.07</v>
      </c>
      <c r="F36" s="16">
        <v>29465284.600000001</v>
      </c>
      <c r="G36" s="16">
        <v>29417107.629999999</v>
      </c>
      <c r="H36" s="16">
        <v>29417107.629999999</v>
      </c>
      <c r="I36" s="11">
        <f t="shared" si="2"/>
        <v>1776780.7300000004</v>
      </c>
      <c r="J36" s="12">
        <f t="shared" si="3"/>
        <v>106.41703408151682</v>
      </c>
      <c r="K36" s="13">
        <f t="shared" si="4"/>
        <v>602092.53000000119</v>
      </c>
      <c r="L36" s="12">
        <f t="shared" si="5"/>
        <v>102.08602197754075</v>
      </c>
    </row>
    <row r="37" spans="1:12" x14ac:dyDescent="0.25">
      <c r="A37" s="8" t="s">
        <v>44</v>
      </c>
      <c r="B37" s="9" t="s">
        <v>45</v>
      </c>
      <c r="C37" s="9" t="s">
        <v>5</v>
      </c>
      <c r="D37" s="10">
        <f>D38+D39</f>
        <v>97396589.25999999</v>
      </c>
      <c r="E37" s="10">
        <f>E38+E39</f>
        <v>99485666.789999992</v>
      </c>
      <c r="F37" s="10">
        <f t="shared" ref="F37:H37" si="12">F38+F39</f>
        <v>99189088.170000002</v>
      </c>
      <c r="G37" s="10">
        <f t="shared" si="12"/>
        <v>99480130.519999996</v>
      </c>
      <c r="H37" s="10">
        <f t="shared" si="12"/>
        <v>99557033.719999999</v>
      </c>
      <c r="I37" s="11">
        <f t="shared" si="2"/>
        <v>1792498.9100000113</v>
      </c>
      <c r="J37" s="12">
        <f t="shared" si="3"/>
        <v>101.84041240419101</v>
      </c>
      <c r="K37" s="13">
        <f t="shared" si="4"/>
        <v>-296578.61999998987</v>
      </c>
      <c r="L37" s="12">
        <f t="shared" si="5"/>
        <v>99.70188809145138</v>
      </c>
    </row>
    <row r="38" spans="1:12" x14ac:dyDescent="0.25">
      <c r="A38" s="8" t="s">
        <v>46</v>
      </c>
      <c r="B38" s="9" t="s">
        <v>45</v>
      </c>
      <c r="C38" s="9" t="s">
        <v>4</v>
      </c>
      <c r="D38" s="14">
        <v>95532671.099999994</v>
      </c>
      <c r="E38" s="15">
        <v>97513054.209999993</v>
      </c>
      <c r="F38" s="16">
        <v>97366898.450000003</v>
      </c>
      <c r="G38" s="16">
        <v>97657940.799999997</v>
      </c>
      <c r="H38" s="16">
        <v>97734844</v>
      </c>
      <c r="I38" s="11">
        <f t="shared" si="2"/>
        <v>1834227.3500000089</v>
      </c>
      <c r="J38" s="12">
        <f t="shared" si="3"/>
        <v>101.92000006791395</v>
      </c>
      <c r="K38" s="13">
        <f t="shared" si="4"/>
        <v>-146155.75999999046</v>
      </c>
      <c r="L38" s="12">
        <f t="shared" si="5"/>
        <v>99.850116724182143</v>
      </c>
    </row>
    <row r="39" spans="1:12" ht="31.5" x14ac:dyDescent="0.25">
      <c r="A39" s="8" t="s">
        <v>47</v>
      </c>
      <c r="B39" s="9" t="s">
        <v>45</v>
      </c>
      <c r="C39" s="9" t="s">
        <v>11</v>
      </c>
      <c r="D39" s="14">
        <v>1863918.16</v>
      </c>
      <c r="E39" s="15">
        <v>1972612.58</v>
      </c>
      <c r="F39" s="16">
        <v>1822189.72</v>
      </c>
      <c r="G39" s="16">
        <v>1822189.72</v>
      </c>
      <c r="H39" s="16">
        <v>1822189.72</v>
      </c>
      <c r="I39" s="11">
        <f t="shared" si="2"/>
        <v>-41728.439999999944</v>
      </c>
      <c r="J39" s="12">
        <f t="shared" si="3"/>
        <v>97.761251491857351</v>
      </c>
      <c r="K39" s="13">
        <f t="shared" si="4"/>
        <v>-150422.8600000001</v>
      </c>
      <c r="L39" s="12">
        <f t="shared" si="5"/>
        <v>92.374434720476131</v>
      </c>
    </row>
    <row r="40" spans="1:12" x14ac:dyDescent="0.25">
      <c r="A40" s="8" t="s">
        <v>48</v>
      </c>
      <c r="B40" s="9" t="s">
        <v>28</v>
      </c>
      <c r="C40" s="9" t="s">
        <v>5</v>
      </c>
      <c r="D40" s="10">
        <f>D41+D42+D43</f>
        <v>393137490.04000002</v>
      </c>
      <c r="E40" s="10">
        <f>E41+E42+E43</f>
        <v>271837958.92000002</v>
      </c>
      <c r="F40" s="10">
        <f t="shared" ref="F40:H40" si="13">F41+F42+F43</f>
        <v>240623817.88</v>
      </c>
      <c r="G40" s="10">
        <f t="shared" si="13"/>
        <v>256448317.34999999</v>
      </c>
      <c r="H40" s="10">
        <f t="shared" si="13"/>
        <v>260077287.34999999</v>
      </c>
      <c r="I40" s="11">
        <f t="shared" si="2"/>
        <v>-152513672.16000003</v>
      </c>
      <c r="J40" s="12">
        <f t="shared" si="3"/>
        <v>61.20602180563283</v>
      </c>
      <c r="K40" s="13">
        <f t="shared" si="4"/>
        <v>-31214141.040000021</v>
      </c>
      <c r="L40" s="12">
        <f t="shared" si="5"/>
        <v>88.517372200699114</v>
      </c>
    </row>
    <row r="41" spans="1:12" x14ac:dyDescent="0.25">
      <c r="A41" s="8" t="s">
        <v>49</v>
      </c>
      <c r="B41" s="9" t="s">
        <v>28</v>
      </c>
      <c r="C41" s="9" t="s">
        <v>9</v>
      </c>
      <c r="D41" s="14">
        <v>155121256.86000001</v>
      </c>
      <c r="E41" s="15">
        <v>142032562.99000001</v>
      </c>
      <c r="F41" s="16">
        <v>135564765.86000001</v>
      </c>
      <c r="G41" s="16">
        <v>136086460</v>
      </c>
      <c r="H41" s="16">
        <v>132836180</v>
      </c>
      <c r="I41" s="11">
        <f t="shared" si="2"/>
        <v>-19556491</v>
      </c>
      <c r="J41" s="12">
        <f t="shared" si="3"/>
        <v>87.392771696241397</v>
      </c>
      <c r="K41" s="13">
        <f t="shared" si="4"/>
        <v>-6467797.1299999952</v>
      </c>
      <c r="L41" s="12">
        <f t="shared" si="5"/>
        <v>95.446257538522801</v>
      </c>
    </row>
    <row r="42" spans="1:12" x14ac:dyDescent="0.25">
      <c r="A42" s="8" t="s">
        <v>50</v>
      </c>
      <c r="B42" s="9" t="s">
        <v>28</v>
      </c>
      <c r="C42" s="9" t="s">
        <v>11</v>
      </c>
      <c r="D42" s="14">
        <v>213484741.97999999</v>
      </c>
      <c r="E42" s="15">
        <v>102720724.94</v>
      </c>
      <c r="F42" s="10">
        <v>77041807.879999995</v>
      </c>
      <c r="G42" s="10">
        <v>92571947.349999994</v>
      </c>
      <c r="H42" s="10">
        <v>99451197.349999994</v>
      </c>
      <c r="I42" s="11">
        <f t="shared" si="2"/>
        <v>-136442934.09999999</v>
      </c>
      <c r="J42" s="12">
        <f t="shared" si="3"/>
        <v>36.087734966659838</v>
      </c>
      <c r="K42" s="13">
        <f t="shared" si="4"/>
        <v>-25678917.060000002</v>
      </c>
      <c r="L42" s="12">
        <f t="shared" si="5"/>
        <v>75.001230691275538</v>
      </c>
    </row>
    <row r="43" spans="1:12" ht="31.5" x14ac:dyDescent="0.25">
      <c r="A43" s="8" t="s">
        <v>51</v>
      </c>
      <c r="B43" s="9" t="s">
        <v>28</v>
      </c>
      <c r="C43" s="9" t="s">
        <v>15</v>
      </c>
      <c r="D43" s="14">
        <v>24531491.199999999</v>
      </c>
      <c r="E43" s="15">
        <v>27084670.989999998</v>
      </c>
      <c r="F43" s="16">
        <v>28017244.140000001</v>
      </c>
      <c r="G43" s="16">
        <v>27789910</v>
      </c>
      <c r="H43" s="16">
        <v>27789910</v>
      </c>
      <c r="I43" s="11">
        <f t="shared" si="2"/>
        <v>3485752.9400000013</v>
      </c>
      <c r="J43" s="12">
        <f t="shared" si="3"/>
        <v>114.20929902540944</v>
      </c>
      <c r="K43" s="13">
        <f t="shared" si="4"/>
        <v>932573.15000000224</v>
      </c>
      <c r="L43" s="12">
        <f t="shared" si="5"/>
        <v>103.44317695549752</v>
      </c>
    </row>
    <row r="44" spans="1:12" x14ac:dyDescent="0.25">
      <c r="A44" s="8" t="s">
        <v>52</v>
      </c>
      <c r="B44" s="9" t="s">
        <v>53</v>
      </c>
      <c r="C44" s="9" t="s">
        <v>5</v>
      </c>
      <c r="D44" s="10">
        <f>D45+D46+D47+D48</f>
        <v>44188668.839999996</v>
      </c>
      <c r="E44" s="10">
        <f t="shared" ref="E44:H44" si="14">E45+E46+E47+E48</f>
        <v>46338971.170000002</v>
      </c>
      <c r="F44" s="10">
        <f t="shared" si="14"/>
        <v>49780478.040000007</v>
      </c>
      <c r="G44" s="10">
        <f t="shared" si="14"/>
        <v>49939227.880000003</v>
      </c>
      <c r="H44" s="10">
        <f t="shared" si="14"/>
        <v>49939227.880000003</v>
      </c>
      <c r="I44" s="11">
        <f t="shared" si="2"/>
        <v>5591809.2000000104</v>
      </c>
      <c r="J44" s="12">
        <f t="shared" si="3"/>
        <v>112.65439613093358</v>
      </c>
      <c r="K44" s="13">
        <f t="shared" si="4"/>
        <v>3441506.8700000048</v>
      </c>
      <c r="L44" s="12">
        <f t="shared" si="5"/>
        <v>107.42680897548294</v>
      </c>
    </row>
    <row r="45" spans="1:12" x14ac:dyDescent="0.25">
      <c r="A45" s="8" t="s">
        <v>54</v>
      </c>
      <c r="B45" s="9" t="s">
        <v>53</v>
      </c>
      <c r="C45" s="9" t="s">
        <v>4</v>
      </c>
      <c r="D45" s="14">
        <v>38167016.789999999</v>
      </c>
      <c r="E45" s="15">
        <v>43324549.240000002</v>
      </c>
      <c r="F45" s="16">
        <v>46528897.920000002</v>
      </c>
      <c r="G45" s="16">
        <v>46687647.759999998</v>
      </c>
      <c r="H45" s="16">
        <v>46687647.759999998</v>
      </c>
      <c r="I45" s="11">
        <f t="shared" si="2"/>
        <v>8361881.1300000027</v>
      </c>
      <c r="J45" s="12">
        <f t="shared" si="3"/>
        <v>121.90865787600897</v>
      </c>
      <c r="K45" s="13">
        <f t="shared" si="4"/>
        <v>3204348.6799999997</v>
      </c>
      <c r="L45" s="12">
        <f t="shared" si="5"/>
        <v>107.39615007244332</v>
      </c>
    </row>
    <row r="46" spans="1:12" x14ac:dyDescent="0.25">
      <c r="A46" s="8" t="s">
        <v>55</v>
      </c>
      <c r="B46" s="9" t="s">
        <v>53</v>
      </c>
      <c r="C46" s="9" t="s">
        <v>7</v>
      </c>
      <c r="D46" s="14">
        <v>667917.30000000005</v>
      </c>
      <c r="E46" s="15">
        <v>767790</v>
      </c>
      <c r="F46" s="16">
        <v>798501.6</v>
      </c>
      <c r="G46" s="16">
        <v>798501.6</v>
      </c>
      <c r="H46" s="16">
        <v>798501.6</v>
      </c>
      <c r="I46" s="11">
        <f t="shared" si="2"/>
        <v>130584.29999999993</v>
      </c>
      <c r="J46" s="12">
        <f t="shared" si="3"/>
        <v>119.55096836090335</v>
      </c>
      <c r="K46" s="13">
        <f t="shared" si="4"/>
        <v>30711.599999999977</v>
      </c>
      <c r="L46" s="12">
        <f t="shared" si="5"/>
        <v>104</v>
      </c>
    </row>
    <row r="47" spans="1:12" x14ac:dyDescent="0.25">
      <c r="A47" s="8" t="s">
        <v>67</v>
      </c>
      <c r="B47" s="9" t="s">
        <v>53</v>
      </c>
      <c r="C47" s="9" t="s">
        <v>9</v>
      </c>
      <c r="D47" s="14">
        <v>3101231.58</v>
      </c>
      <c r="E47" s="10">
        <v>0</v>
      </c>
      <c r="F47" s="10">
        <v>0</v>
      </c>
      <c r="G47" s="10">
        <v>0</v>
      </c>
      <c r="H47" s="10">
        <v>0</v>
      </c>
      <c r="I47" s="11">
        <f t="shared" si="2"/>
        <v>-3101231.58</v>
      </c>
      <c r="J47" s="12">
        <f t="shared" si="3"/>
        <v>0</v>
      </c>
      <c r="K47" s="13">
        <f t="shared" si="4"/>
        <v>0</v>
      </c>
      <c r="L47" s="12" t="e">
        <f t="shared" si="5"/>
        <v>#DIV/0!</v>
      </c>
    </row>
    <row r="48" spans="1:12" ht="32.25" customHeight="1" x14ac:dyDescent="0.25">
      <c r="A48" s="8" t="s">
        <v>68</v>
      </c>
      <c r="B48" s="9" t="s">
        <v>53</v>
      </c>
      <c r="C48" s="9" t="s">
        <v>13</v>
      </c>
      <c r="D48" s="14">
        <v>2252503.17</v>
      </c>
      <c r="E48" s="10">
        <v>2246631.9300000002</v>
      </c>
      <c r="F48" s="16">
        <v>2453078.52</v>
      </c>
      <c r="G48" s="16">
        <v>2453078.52</v>
      </c>
      <c r="H48" s="16">
        <v>2453078.52</v>
      </c>
      <c r="I48" s="11">
        <f t="shared" si="2"/>
        <v>200575.35000000009</v>
      </c>
      <c r="J48" s="12">
        <f t="shared" si="3"/>
        <v>108.90455350613335</v>
      </c>
      <c r="K48" s="13">
        <f t="shared" si="4"/>
        <v>206446.58999999985</v>
      </c>
      <c r="L48" s="12">
        <f t="shared" si="5"/>
        <v>109.18915943654375</v>
      </c>
    </row>
    <row r="49" spans="1:12" x14ac:dyDescent="0.25">
      <c r="A49" s="8" t="s">
        <v>56</v>
      </c>
      <c r="B49" s="20"/>
      <c r="C49" s="20"/>
      <c r="D49" s="19"/>
      <c r="E49" s="19"/>
      <c r="F49" s="18">
        <v>0</v>
      </c>
      <c r="G49" s="18">
        <v>20087080</v>
      </c>
      <c r="H49" s="18">
        <v>40204680</v>
      </c>
      <c r="I49" s="11">
        <f t="shared" si="2"/>
        <v>0</v>
      </c>
      <c r="J49" s="12" t="s">
        <v>5</v>
      </c>
      <c r="K49" s="13">
        <f t="shared" si="4"/>
        <v>0</v>
      </c>
      <c r="L49" s="12" t="s">
        <v>5</v>
      </c>
    </row>
    <row r="50" spans="1:12" ht="28.15" customHeight="1" x14ac:dyDescent="0.25">
      <c r="A50" s="21" t="s">
        <v>57</v>
      </c>
      <c r="B50" s="22"/>
      <c r="C50" s="22"/>
      <c r="D50" s="23">
        <f>D6+D15+D17+D20+D24+D31+D37+D40+D44+D29</f>
        <v>1773219060.3899999</v>
      </c>
      <c r="E50" s="23">
        <f t="shared" ref="E50" si="15">E6+E15+E17+E20+E24+E31+E37+E40+E44+E29</f>
        <v>1916432610.8500001</v>
      </c>
      <c r="F50" s="23">
        <f>F6+F15+F17+F20+F24+F31+F37+F40+F44+F29+F49</f>
        <v>1655588475.4900002</v>
      </c>
      <c r="G50" s="23">
        <f t="shared" ref="G50:H50" si="16">G6+G15+G17+G20+G24+G31+G37+G40+G44+G29+G49</f>
        <v>1541766288.04</v>
      </c>
      <c r="H50" s="23">
        <f t="shared" si="16"/>
        <v>1417136454.3000002</v>
      </c>
      <c r="I50" s="27">
        <f t="shared" si="2"/>
        <v>-117630584.89999962</v>
      </c>
      <c r="J50" s="25">
        <f t="shared" si="3"/>
        <v>93.366268865047715</v>
      </c>
      <c r="K50" s="24">
        <f t="shared" si="4"/>
        <v>-260844135.3599999</v>
      </c>
      <c r="L50" s="25">
        <f t="shared" si="5"/>
        <v>86.389078651489498</v>
      </c>
    </row>
    <row r="54" spans="1:12" x14ac:dyDescent="0.25">
      <c r="A54" s="28"/>
    </row>
    <row r="55" spans="1:12" x14ac:dyDescent="0.25">
      <c r="A55" s="28"/>
    </row>
    <row r="58" spans="1:12" x14ac:dyDescent="0.25">
      <c r="A58" s="28"/>
    </row>
    <row r="59" spans="1:12" x14ac:dyDescent="0.25">
      <c r="A59" s="28"/>
    </row>
    <row r="60" spans="1:12" ht="12.75" customHeight="1" x14ac:dyDescent="0.25">
      <c r="A60" s="28"/>
    </row>
    <row r="61" spans="1:12" ht="15" hidden="1" x14ac:dyDescent="0.25">
      <c r="A61" s="28"/>
    </row>
    <row r="64" spans="1:12" x14ac:dyDescent="0.25">
      <c r="F64" s="1"/>
      <c r="G64" s="1"/>
      <c r="H64" s="1"/>
    </row>
    <row r="67" spans="6:8" x14ac:dyDescent="0.25">
      <c r="F67" s="26"/>
      <c r="G67" s="26"/>
      <c r="H67" s="26"/>
    </row>
  </sheetData>
  <autoFilter ref="A5:L50"/>
  <mergeCells count="11">
    <mergeCell ref="A54:A55"/>
    <mergeCell ref="A58:A61"/>
    <mergeCell ref="A1:L1"/>
    <mergeCell ref="A3:A4"/>
    <mergeCell ref="B3:B4"/>
    <mergeCell ref="C3:C4"/>
    <mergeCell ref="D3:D4"/>
    <mergeCell ref="E3:E4"/>
    <mergeCell ref="F3:H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руб</vt:lpstr>
      <vt:lpstr>'РАСХОДЫ руб'!Заголовки_для_печати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Жаворонкова Н.В.</dc:creator>
  <cp:lastModifiedBy>Comp14</cp:lastModifiedBy>
  <cp:lastPrinted>2024-11-05T10:25:08Z</cp:lastPrinted>
  <dcterms:created xsi:type="dcterms:W3CDTF">2020-11-21T10:32:55Z</dcterms:created>
  <dcterms:modified xsi:type="dcterms:W3CDTF">2024-11-18T13:12:29Z</dcterms:modified>
</cp:coreProperties>
</file>